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\Năm 2023\lam nghiep\cay xanh\"/>
    </mc:Choice>
  </mc:AlternateContent>
  <bookViews>
    <workbookView xWindow="480" yWindow="75" windowWidth="19320" windowHeight="7755"/>
  </bookViews>
  <sheets>
    <sheet name="KH_2023" sheetId="3" r:id="rId1"/>
    <sheet name="Sheet1" sheetId="4" r:id="rId2"/>
  </sheets>
  <definedNames>
    <definedName name="_xlnm.Print_Titles" localSheetId="0">KH_2023!$4:$5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3" l="1"/>
  <c r="E21" i="3" l="1"/>
  <c r="F14" i="3" l="1"/>
  <c r="E10" i="3" l="1"/>
  <c r="H8" i="3" l="1"/>
  <c r="G8" i="3"/>
  <c r="F21" i="3"/>
  <c r="F20" i="3" l="1"/>
  <c r="F23" i="3" l="1"/>
  <c r="F18" i="3" l="1"/>
  <c r="F16" i="3" l="1"/>
  <c r="F15" i="3" l="1"/>
  <c r="I13" i="3"/>
  <c r="I8" i="3" s="1"/>
  <c r="E13" i="3"/>
  <c r="E8" i="3" s="1"/>
  <c r="F13" i="3" l="1"/>
  <c r="F11" i="3"/>
  <c r="E24" i="3" l="1"/>
  <c r="I24" i="3" s="1"/>
  <c r="F24" i="3" s="1"/>
  <c r="F12" i="3"/>
  <c r="I6" i="3"/>
  <c r="F7" i="3"/>
  <c r="F17" i="3"/>
  <c r="D17" i="3" l="1"/>
  <c r="D8" i="3" s="1"/>
  <c r="F10" i="3" l="1"/>
  <c r="H6" i="3" l="1"/>
  <c r="F9" i="3" l="1"/>
  <c r="F8" i="3" s="1"/>
  <c r="G6" i="3"/>
  <c r="G26" i="3" s="1"/>
  <c r="E29" i="3" s="1"/>
  <c r="D6" i="3"/>
  <c r="E6" i="3" l="1"/>
  <c r="F6" i="3" l="1"/>
  <c r="D22" i="3" l="1"/>
  <c r="E22" i="3" l="1"/>
  <c r="E26" i="3" s="1"/>
  <c r="H22" i="3" l="1"/>
  <c r="H26" i="3" l="1"/>
  <c r="E30" i="3" s="1"/>
  <c r="F22" i="3"/>
  <c r="I22" i="3"/>
  <c r="I26" i="3" l="1"/>
  <c r="E31" i="3" s="1"/>
  <c r="F26" i="3"/>
  <c r="E28" i="3" s="1"/>
</calcChain>
</file>

<file path=xl/sharedStrings.xml><?xml version="1.0" encoding="utf-8"?>
<sst xmlns="http://schemas.openxmlformats.org/spreadsheetml/2006/main" count="99" uniqueCount="78">
  <si>
    <t>TT</t>
  </si>
  <si>
    <t>Nội dung</t>
  </si>
  <si>
    <t>Tổng</t>
  </si>
  <si>
    <t>IV</t>
  </si>
  <si>
    <t>III</t>
  </si>
  <si>
    <t>II</t>
  </si>
  <si>
    <t>I</t>
  </si>
  <si>
    <t>Tỉnh</t>
  </si>
  <si>
    <t>Thành phố</t>
  </si>
  <si>
    <t>Số lượng
(Cây)</t>
  </si>
  <si>
    <t>Kinh phí (triệu đồng)</t>
  </si>
  <si>
    <t>Ghi chú</t>
  </si>
  <si>
    <t>Bưởi, Dừa xiêm, Ổi</t>
  </si>
  <si>
    <t>Vườn nhà</t>
  </si>
  <si>
    <t>Tam Thanh</t>
  </si>
  <si>
    <t>BQL DA ĐTXD tp</t>
  </si>
  <si>
    <t>Hộ dân đối ứng, nguồn khác</t>
  </si>
  <si>
    <t>Cơ quan/đơn vị thực hiện</t>
  </si>
  <si>
    <t>Thành đoàn</t>
  </si>
  <si>
    <t>Phòng KT</t>
  </si>
  <si>
    <t>Lim xanh, Lát hoa…</t>
  </si>
  <si>
    <t xml:space="preserve">D.tích (ha)
</t>
  </si>
  <si>
    <t>Tam Phú</t>
  </si>
  <si>
    <t>Thông Nhựa</t>
  </si>
  <si>
    <t xml:space="preserve">PHỤ LỤC </t>
  </si>
  <si>
    <t>dân tự trồng</t>
  </si>
  <si>
    <t>BQL DA có phương án riêng</t>
  </si>
  <si>
    <t>triệu đồng, trong đó:</t>
  </si>
  <si>
    <t>triệu đồng</t>
  </si>
  <si>
    <t xml:space="preserve"> - Kinh phí lồng ghép, vận động trong dân, xã hội hoá, nguồn khác:</t>
  </si>
  <si>
    <t>Trồng Rừng phòng hộ chắn gió, chắn cát, chống sạt lở ven sông, ven biển</t>
  </si>
  <si>
    <t>Địa điểm (xã, phường)</t>
  </si>
  <si>
    <t>các xã phường</t>
  </si>
  <si>
    <t>keo chủ lực</t>
  </si>
  <si>
    <t>Trồng lưu niệm khu vực rừng cây mang tên Bác và các khu vực khác</t>
  </si>
  <si>
    <t>An Phú, khu vực khác</t>
  </si>
  <si>
    <t>Các loại cây cảnh quan, cây bóng mát</t>
  </si>
  <si>
    <t>Tam Ngọc, khu vực khác</t>
  </si>
  <si>
    <t>Phòng Kinh tế, BQL RPH</t>
  </si>
  <si>
    <t>Trồng cây xanh gỗ lớn ở các vùng, đồi, núi, cây xanh phân tán khu vực nông thôn kết hợp lấy gỗ</t>
  </si>
  <si>
    <t>Vận động trồng rừng sản xuất, trồng cây phân tán trong nhân dân</t>
  </si>
  <si>
    <t>Vận động nhân dân trồng cây ăn quả trong vườn nhà</t>
  </si>
  <si>
    <t>Chi cục KL</t>
  </si>
  <si>
    <t>Tổng kinh phí kế hoạch trồng cây xanh năm 2023:</t>
  </si>
  <si>
    <t xml:space="preserve"> - Kinh phí đề nghị thành phố xem xét: </t>
  </si>
  <si>
    <t xml:space="preserve"> - Nguồn kinh phí tỉnh:</t>
  </si>
  <si>
    <t xml:space="preserve">TT KTNN </t>
  </si>
  <si>
    <t xml:space="preserve">Xin chuyển 7ha nguồn 2022 theo QĐ 1446 ngày 30/5/2022 của UBND tỉnh sang trồng cây phân tán 2023 </t>
  </si>
  <si>
    <t>Thông nhựa (đã thực hiện)</t>
  </si>
  <si>
    <t>Xã Tam Ngọc</t>
  </si>
  <si>
    <t>Trồng rừng gỗ lớn khu vực núi Đá Đen</t>
  </si>
  <si>
    <t>Cơ quan quân sự thành phố</t>
  </si>
  <si>
    <t>Thông nhựa(2.500), Lim xanh(2.200)</t>
  </si>
  <si>
    <t>Tam Phú, An Phú và Tam Ngọc</t>
  </si>
  <si>
    <t xml:space="preserve">Kinh phí chăm sóc cây đã trồng năm 2021, 2022 với số lượng 3.320 cây tại khu vực Núi Chùa, Baty và núi Đá Đen </t>
  </si>
  <si>
    <t xml:space="preserve">KẾ HOẠCH </t>
  </si>
  <si>
    <r>
      <t xml:space="preserve">Trồng rừng phòng hộ cảnh quan ven biển </t>
    </r>
    <r>
      <rPr>
        <i/>
        <sz val="11"/>
        <color theme="1"/>
        <rFont val="Times New Roman"/>
        <family val="1"/>
      </rPr>
      <t>(Bàng vuông 1.250 cây, Phi lao 8.250 cây, Dừa 700 cây)</t>
    </r>
  </si>
  <si>
    <r>
      <t xml:space="preserve">Ra quân trồng cây đầu năm Quý Mão 2023 </t>
    </r>
    <r>
      <rPr>
        <i/>
        <sz val="11"/>
        <color theme="1"/>
        <rFont val="Times New Roman"/>
        <family val="1"/>
      </rPr>
      <t>(đồi Yên Ngựa, nguồn của tỉnh)</t>
    </r>
  </si>
  <si>
    <t>Trồng bổ sung cây xanh đồi Yên Ngựa</t>
  </si>
  <si>
    <t>Trồng cây xanh trên diện tích đất trống do rừng đã được thanh lý</t>
  </si>
  <si>
    <t>Tam Phú, Tam Thăng</t>
  </si>
  <si>
    <t>Trồng cây ăn quả trong vườn nhà</t>
  </si>
  <si>
    <t>Trồng cây ăn quả phát triển kinh tế vườn</t>
  </si>
  <si>
    <t>Trồng rừng gỗ lớn đồi Yên Ngựa</t>
  </si>
  <si>
    <t>An Phú, Hoà Thuận</t>
  </si>
  <si>
    <t>Chăm sóc cây Thông nhựa đã trồng bổ sung trên đồi Yên ngựa năm 2022 (5.450 cây)</t>
  </si>
  <si>
    <t>Chăm sóc cây xanh đã trồng tại lễ ra quân trồng cây đầu năm Quý mão 2023</t>
  </si>
  <si>
    <t>Tràm gió, Nem, Phi lao…</t>
  </si>
  <si>
    <t>Vận động nhân dân tự trồng</t>
  </si>
  <si>
    <t>Trồng cây xanh đường phố, cây đô thị; công viên, vườn hoa, tiểu hoa viên; nơi công sở, trường học, khu CN</t>
  </si>
  <si>
    <r>
      <t xml:space="preserve">TRỒNG, PHÁT TRIỂN CÂY XANH TRÊN ĐỊA BÀN THÀNH PHỐ TAM KỲ NĂM 2023
</t>
    </r>
    <r>
      <rPr>
        <i/>
        <sz val="11"/>
        <color theme="1"/>
        <rFont val="Times New Roman"/>
        <family val="1"/>
      </rPr>
      <t>(Kèm theo Kế hoạch số         /KH-UBND ngày        / 3 /2023 của UBND thành phố Tam Kỳ)</t>
    </r>
  </si>
  <si>
    <t>Đã thống nhất nguồn</t>
  </si>
  <si>
    <t>TT KTNN sẽ xây dựng Phương án riêng từ nguồn Đề án Nông nghiệp thành phố</t>
  </si>
  <si>
    <t>Hoà Thuận</t>
  </si>
  <si>
    <t>Phòng Kinh tế</t>
  </si>
  <si>
    <t>Lát hoa, Sao đen, Sưa, Xà cừ, Tre không gai</t>
  </si>
  <si>
    <t>Chăm sóc 300 cây xanh đã trồng tại bãi rác Trà Cai năm 2021</t>
  </si>
  <si>
    <t>Trồng bổ sung cây xanh khu vực đồi Trà Cai, trồng cây xanh đồi Ông Đào, khu vực Cổ Rùa phía sau làng Hoa Sen,…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</si>
</sst>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_(* #,##0.000_);_(* \(#,##0.000\);_(* &quot;-&quot;??_);_(@_)"/>
    <numFmt numFmtId="168" formatCode="#,##0.0"/>
    <numFmt numFmtId="169" formatCode="_(* #,##0.0_);_(* \(#,##0.0\);_(* &quot;-&quot;?_);_(@_)"/>
  </numFmts>
  <fonts count="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2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CC33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left" vertical="center" wrapText="1"/>
    </xf>
    <xf numFmtId="164" fontId="0" fillId="0" borderId="0" xfId="0" applyNumberFormat="1"/>
    <xf numFmtId="165" fontId="0" fillId="0" borderId="0" xfId="0" applyNumberFormat="1"/>
    <xf numFmtId="167" fontId="0" fillId="0" borderId="0" xfId="0" applyNumberFormat="1"/>
    <xf numFmtId="0" fontId="6" fillId="0" borderId="7" xfId="0" applyFont="1" applyBorder="1"/>
    <xf numFmtId="0" fontId="2" fillId="0" borderId="7" xfId="0" applyFont="1" applyFill="1" applyBorder="1" applyAlignment="1">
      <alignment horizontal="center" vertical="center"/>
    </xf>
    <xf numFmtId="166" fontId="6" fillId="0" borderId="7" xfId="0" applyNumberFormat="1" applyFont="1" applyBorder="1"/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64" fontId="6" fillId="0" borderId="0" xfId="0" applyNumberFormat="1" applyFont="1"/>
    <xf numFmtId="0" fontId="7" fillId="0" borderId="0" xfId="0" applyFont="1"/>
    <xf numFmtId="164" fontId="7" fillId="0" borderId="0" xfId="0" applyNumberFormat="1" applyFont="1"/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left" vertical="center" wrapText="1"/>
    </xf>
    <xf numFmtId="165" fontId="6" fillId="0" borderId="0" xfId="0" applyNumberFormat="1" applyFont="1"/>
    <xf numFmtId="165" fontId="2" fillId="0" borderId="1" xfId="1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69" fontId="0" fillId="0" borderId="0" xfId="0" applyNumberFormat="1"/>
    <xf numFmtId="2" fontId="4" fillId="0" borderId="1" xfId="0" applyNumberFormat="1" applyFont="1" applyBorder="1" applyAlignment="1">
      <alignment horizontal="right" vertical="center"/>
    </xf>
    <xf numFmtId="166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/>
    </xf>
    <xf numFmtId="164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164" fontId="4" fillId="0" borderId="1" xfId="1" applyNumberFormat="1" applyFont="1" applyBorder="1" applyAlignment="1">
      <alignment vertical="center" wrapText="1"/>
    </xf>
    <xf numFmtId="165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left" vertical="center"/>
    </xf>
    <xf numFmtId="0" fontId="6" fillId="0" borderId="0" xfId="0" applyFont="1" applyAlignment="1"/>
    <xf numFmtId="165" fontId="4" fillId="0" borderId="1" xfId="0" applyNumberFormat="1" applyFont="1" applyBorder="1" applyAlignment="1">
      <alignment horizontal="right" vertical="center"/>
    </xf>
    <xf numFmtId="164" fontId="8" fillId="0" borderId="1" xfId="1" applyNumberFormat="1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3300"/>
      <color rgb="FF00009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Normal="100" workbookViewId="0">
      <selection activeCell="B20" sqref="B20"/>
    </sheetView>
  </sheetViews>
  <sheetFormatPr defaultRowHeight="15.75" x14ac:dyDescent="0.25"/>
  <cols>
    <col min="1" max="1" width="4.125" customWidth="1"/>
    <col min="2" max="2" width="31.25" customWidth="1"/>
    <col min="3" max="3" width="10" customWidth="1"/>
    <col min="6" max="6" width="9.25" bestFit="1" customWidth="1"/>
    <col min="10" max="10" width="12.375" customWidth="1"/>
    <col min="11" max="11" width="15.875" customWidth="1"/>
  </cols>
  <sheetData>
    <row r="1" spans="1:13" ht="23.25" customHeight="1" x14ac:dyDescent="0.25">
      <c r="B1" s="9" t="s">
        <v>24</v>
      </c>
      <c r="C1" s="55" t="s">
        <v>55</v>
      </c>
      <c r="D1" s="55"/>
      <c r="E1" s="55"/>
      <c r="F1" s="55"/>
      <c r="G1" s="55"/>
      <c r="H1" s="55"/>
      <c r="I1" s="55"/>
      <c r="J1" s="52"/>
      <c r="K1" s="52"/>
    </row>
    <row r="2" spans="1:13" ht="48.75" customHeight="1" x14ac:dyDescent="0.25">
      <c r="A2" s="59" t="s">
        <v>70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3" x14ac:dyDescent="0.25">
      <c r="A3" s="3"/>
      <c r="B3" s="2"/>
      <c r="C3" s="2"/>
      <c r="D3" s="2"/>
      <c r="E3" s="3"/>
      <c r="F3" s="4"/>
      <c r="G3" s="2"/>
      <c r="H3" s="2"/>
      <c r="I3" s="2"/>
      <c r="J3" s="2"/>
      <c r="K3" s="5"/>
    </row>
    <row r="4" spans="1:13" ht="57" customHeight="1" x14ac:dyDescent="0.25">
      <c r="A4" s="60" t="s">
        <v>0</v>
      </c>
      <c r="B4" s="60" t="s">
        <v>1</v>
      </c>
      <c r="C4" s="57" t="s">
        <v>31</v>
      </c>
      <c r="D4" s="57" t="s">
        <v>21</v>
      </c>
      <c r="E4" s="61" t="s">
        <v>9</v>
      </c>
      <c r="F4" s="63" t="s">
        <v>10</v>
      </c>
      <c r="G4" s="64"/>
      <c r="H4" s="64"/>
      <c r="I4" s="65"/>
      <c r="J4" s="57" t="s">
        <v>17</v>
      </c>
      <c r="K4" s="62" t="s">
        <v>11</v>
      </c>
    </row>
    <row r="5" spans="1:13" ht="57" x14ac:dyDescent="0.25">
      <c r="A5" s="60"/>
      <c r="B5" s="60"/>
      <c r="C5" s="58"/>
      <c r="D5" s="58"/>
      <c r="E5" s="61"/>
      <c r="F5" s="25" t="s">
        <v>2</v>
      </c>
      <c r="G5" s="25" t="s">
        <v>7</v>
      </c>
      <c r="H5" s="7" t="s">
        <v>8</v>
      </c>
      <c r="I5" s="7" t="s">
        <v>16</v>
      </c>
      <c r="J5" s="58"/>
      <c r="K5" s="62"/>
    </row>
    <row r="6" spans="1:13" ht="42.75" x14ac:dyDescent="0.25">
      <c r="A6" s="10" t="s">
        <v>6</v>
      </c>
      <c r="B6" s="11" t="s">
        <v>30</v>
      </c>
      <c r="C6" s="11"/>
      <c r="D6" s="27">
        <f t="shared" ref="D6:I6" si="0">SUM(D7:D7)</f>
        <v>1.54</v>
      </c>
      <c r="E6" s="20">
        <f t="shared" si="0"/>
        <v>10200</v>
      </c>
      <c r="F6" s="31">
        <f t="shared" si="0"/>
        <v>0</v>
      </c>
      <c r="G6" s="31">
        <f t="shared" si="0"/>
        <v>0</v>
      </c>
      <c r="H6" s="31">
        <f t="shared" si="0"/>
        <v>0</v>
      </c>
      <c r="I6" s="31">
        <f t="shared" si="0"/>
        <v>0</v>
      </c>
      <c r="J6" s="26"/>
      <c r="K6" s="19"/>
      <c r="M6" s="13"/>
    </row>
    <row r="7" spans="1:13" ht="52.5" customHeight="1" x14ac:dyDescent="0.25">
      <c r="A7" s="8"/>
      <c r="B7" s="1" t="s">
        <v>56</v>
      </c>
      <c r="C7" s="1" t="s">
        <v>14</v>
      </c>
      <c r="D7" s="34">
        <v>1.54</v>
      </c>
      <c r="E7" s="28">
        <v>10200</v>
      </c>
      <c r="F7" s="28">
        <f>G7+H7+I7</f>
        <v>0</v>
      </c>
      <c r="G7" s="28"/>
      <c r="H7" s="28"/>
      <c r="I7" s="28"/>
      <c r="J7" s="12" t="s">
        <v>38</v>
      </c>
      <c r="K7" s="43" t="s">
        <v>71</v>
      </c>
    </row>
    <row r="8" spans="1:13" ht="52.5" customHeight="1" x14ac:dyDescent="0.25">
      <c r="A8" s="10" t="s">
        <v>5</v>
      </c>
      <c r="B8" s="11" t="s">
        <v>39</v>
      </c>
      <c r="C8" s="11"/>
      <c r="D8" s="35">
        <f t="shared" ref="D8:I8" si="1">SUM(D9:D21)</f>
        <v>89.61999999999999</v>
      </c>
      <c r="E8" s="36">
        <f t="shared" si="1"/>
        <v>133400</v>
      </c>
      <c r="F8" s="37">
        <f t="shared" si="1"/>
        <v>7292.5</v>
      </c>
      <c r="G8" s="37">
        <f t="shared" si="1"/>
        <v>678.5</v>
      </c>
      <c r="H8" s="37">
        <f t="shared" si="1"/>
        <v>5014</v>
      </c>
      <c r="I8" s="37">
        <f t="shared" si="1"/>
        <v>1600</v>
      </c>
      <c r="J8" s="26"/>
      <c r="K8" s="38"/>
    </row>
    <row r="9" spans="1:13" s="23" customFormat="1" ht="49.5" customHeight="1" x14ac:dyDescent="0.25">
      <c r="A9" s="8">
        <v>1</v>
      </c>
      <c r="B9" s="1" t="s">
        <v>47</v>
      </c>
      <c r="C9" s="1" t="s">
        <v>37</v>
      </c>
      <c r="D9" s="39">
        <v>7</v>
      </c>
      <c r="E9" s="28">
        <v>7000</v>
      </c>
      <c r="F9" s="41">
        <f t="shared" ref="F9:F21" si="2">G9+H9+I9</f>
        <v>611</v>
      </c>
      <c r="G9" s="41">
        <v>611</v>
      </c>
      <c r="H9" s="41"/>
      <c r="I9" s="41"/>
      <c r="J9" s="12" t="s">
        <v>38</v>
      </c>
      <c r="K9" s="40" t="s">
        <v>20</v>
      </c>
      <c r="M9" s="24"/>
    </row>
    <row r="10" spans="1:13" ht="55.5" customHeight="1" x14ac:dyDescent="0.25">
      <c r="A10" s="8">
        <v>2</v>
      </c>
      <c r="B10" s="1" t="s">
        <v>77</v>
      </c>
      <c r="C10" s="1" t="s">
        <v>64</v>
      </c>
      <c r="D10" s="39">
        <v>5</v>
      </c>
      <c r="E10" s="28">
        <f>400*D10</f>
        <v>2000</v>
      </c>
      <c r="F10" s="41">
        <f t="shared" si="2"/>
        <v>1200</v>
      </c>
      <c r="G10" s="41"/>
      <c r="H10" s="41">
        <v>1200</v>
      </c>
      <c r="I10" s="41"/>
      <c r="J10" s="12" t="s">
        <v>19</v>
      </c>
      <c r="K10" s="40" t="s">
        <v>20</v>
      </c>
      <c r="M10" s="13"/>
    </row>
    <row r="11" spans="1:13" ht="30" x14ac:dyDescent="0.25">
      <c r="A11" s="8">
        <v>3</v>
      </c>
      <c r="B11" s="1" t="s">
        <v>57</v>
      </c>
      <c r="C11" s="1" t="s">
        <v>22</v>
      </c>
      <c r="D11" s="39">
        <v>0.8</v>
      </c>
      <c r="E11" s="28">
        <v>2000</v>
      </c>
      <c r="F11" s="41">
        <f t="shared" si="2"/>
        <v>67.5</v>
      </c>
      <c r="G11" s="41">
        <v>67.5</v>
      </c>
      <c r="H11" s="41"/>
      <c r="I11" s="41"/>
      <c r="J11" s="12" t="s">
        <v>42</v>
      </c>
      <c r="K11" s="54" t="s">
        <v>48</v>
      </c>
    </row>
    <row r="12" spans="1:13" ht="34.5" customHeight="1" x14ac:dyDescent="0.25">
      <c r="A12" s="8">
        <v>4</v>
      </c>
      <c r="B12" s="1" t="s">
        <v>34</v>
      </c>
      <c r="C12" s="42" t="s">
        <v>35</v>
      </c>
      <c r="D12" s="39">
        <v>1</v>
      </c>
      <c r="E12" s="28">
        <v>100</v>
      </c>
      <c r="F12" s="41">
        <f t="shared" si="2"/>
        <v>100</v>
      </c>
      <c r="G12" s="53"/>
      <c r="H12" s="53">
        <v>100</v>
      </c>
      <c r="I12" s="41"/>
      <c r="J12" s="8" t="s">
        <v>18</v>
      </c>
      <c r="K12" s="40" t="s">
        <v>36</v>
      </c>
    </row>
    <row r="13" spans="1:13" ht="30" x14ac:dyDescent="0.25">
      <c r="A13" s="8">
        <v>5</v>
      </c>
      <c r="B13" s="1" t="s">
        <v>40</v>
      </c>
      <c r="C13" s="1" t="s">
        <v>32</v>
      </c>
      <c r="D13" s="39">
        <v>40</v>
      </c>
      <c r="E13" s="28">
        <f>2500*D13</f>
        <v>100000</v>
      </c>
      <c r="F13" s="41">
        <f t="shared" ref="F13:F16" si="3">G13+H13+I13</f>
        <v>1600</v>
      </c>
      <c r="G13" s="41"/>
      <c r="H13" s="41"/>
      <c r="I13" s="41">
        <f>D13*40</f>
        <v>1600</v>
      </c>
      <c r="J13" s="12" t="s">
        <v>25</v>
      </c>
      <c r="K13" s="38" t="s">
        <v>33</v>
      </c>
    </row>
    <row r="14" spans="1:13" ht="30" x14ac:dyDescent="0.25">
      <c r="A14" s="8">
        <v>6</v>
      </c>
      <c r="B14" s="1" t="s">
        <v>58</v>
      </c>
      <c r="C14" s="1" t="s">
        <v>22</v>
      </c>
      <c r="D14" s="39">
        <v>9.5</v>
      </c>
      <c r="E14" s="28">
        <v>2500</v>
      </c>
      <c r="F14" s="41">
        <f t="shared" si="3"/>
        <v>275</v>
      </c>
      <c r="G14" s="41"/>
      <c r="H14" s="41">
        <v>275</v>
      </c>
      <c r="I14" s="41"/>
      <c r="J14" s="12" t="s">
        <v>38</v>
      </c>
      <c r="K14" s="40" t="s">
        <v>23</v>
      </c>
    </row>
    <row r="15" spans="1:13" ht="36" customHeight="1" x14ac:dyDescent="0.25">
      <c r="A15" s="8">
        <v>7</v>
      </c>
      <c r="B15" s="1" t="s">
        <v>63</v>
      </c>
      <c r="C15" s="1" t="s">
        <v>22</v>
      </c>
      <c r="D15" s="39">
        <v>3</v>
      </c>
      <c r="E15" s="28">
        <v>4700</v>
      </c>
      <c r="F15" s="41">
        <f t="shared" si="3"/>
        <v>600</v>
      </c>
      <c r="G15" s="41"/>
      <c r="H15" s="41">
        <v>600</v>
      </c>
      <c r="I15" s="41"/>
      <c r="J15" s="12" t="s">
        <v>38</v>
      </c>
      <c r="K15" s="40" t="s">
        <v>52</v>
      </c>
    </row>
    <row r="16" spans="1:13" ht="30" x14ac:dyDescent="0.25">
      <c r="A16" s="8">
        <v>8</v>
      </c>
      <c r="B16" s="1" t="s">
        <v>50</v>
      </c>
      <c r="C16" s="1" t="s">
        <v>49</v>
      </c>
      <c r="D16" s="39">
        <v>5</v>
      </c>
      <c r="E16" s="28">
        <v>1000</v>
      </c>
      <c r="F16" s="41">
        <f t="shared" si="3"/>
        <v>1000</v>
      </c>
      <c r="G16" s="41"/>
      <c r="H16" s="41">
        <v>1000</v>
      </c>
      <c r="I16" s="41"/>
      <c r="J16" s="12" t="s">
        <v>51</v>
      </c>
      <c r="K16" s="40" t="s">
        <v>20</v>
      </c>
    </row>
    <row r="17" spans="1:13" ht="45" x14ac:dyDescent="0.25">
      <c r="A17" s="8">
        <v>9</v>
      </c>
      <c r="B17" s="1" t="s">
        <v>65</v>
      </c>
      <c r="C17" s="1" t="s">
        <v>22</v>
      </c>
      <c r="D17" s="39">
        <f>1.2+0.98</f>
        <v>2.1799999999999997</v>
      </c>
      <c r="E17" s="28"/>
      <c r="F17" s="41">
        <f t="shared" si="2"/>
        <v>150</v>
      </c>
      <c r="G17" s="41"/>
      <c r="H17" s="41">
        <v>150</v>
      </c>
      <c r="I17" s="41"/>
      <c r="J17" s="12" t="s">
        <v>38</v>
      </c>
      <c r="K17" s="40" t="s">
        <v>23</v>
      </c>
    </row>
    <row r="18" spans="1:13" ht="48.75" customHeight="1" x14ac:dyDescent="0.25">
      <c r="A18" s="8">
        <v>10</v>
      </c>
      <c r="B18" s="1" t="s">
        <v>54</v>
      </c>
      <c r="C18" s="1" t="s">
        <v>53</v>
      </c>
      <c r="D18" s="39">
        <v>7.14</v>
      </c>
      <c r="E18" s="28"/>
      <c r="F18" s="41">
        <f t="shared" si="2"/>
        <v>550</v>
      </c>
      <c r="G18" s="41"/>
      <c r="H18" s="41">
        <v>550</v>
      </c>
      <c r="I18" s="41"/>
      <c r="J18" s="12" t="s">
        <v>51</v>
      </c>
      <c r="K18" s="40" t="s">
        <v>20</v>
      </c>
    </row>
    <row r="19" spans="1:13" ht="45" x14ac:dyDescent="0.25">
      <c r="A19" s="8">
        <v>11</v>
      </c>
      <c r="B19" s="1" t="s">
        <v>76</v>
      </c>
      <c r="C19" s="1" t="s">
        <v>73</v>
      </c>
      <c r="D19" s="39">
        <v>3.2</v>
      </c>
      <c r="E19" s="28"/>
      <c r="F19" s="41">
        <f t="shared" si="2"/>
        <v>200</v>
      </c>
      <c r="G19" s="41"/>
      <c r="H19" s="41">
        <v>200</v>
      </c>
      <c r="I19" s="41"/>
      <c r="J19" s="12" t="s">
        <v>74</v>
      </c>
      <c r="K19" s="40" t="s">
        <v>75</v>
      </c>
    </row>
    <row r="20" spans="1:13" ht="37.5" customHeight="1" x14ac:dyDescent="0.25">
      <c r="A20" s="8">
        <v>12</v>
      </c>
      <c r="B20" s="1" t="s">
        <v>66</v>
      </c>
      <c r="C20" s="1" t="s">
        <v>22</v>
      </c>
      <c r="D20" s="39">
        <v>0.8</v>
      </c>
      <c r="E20" s="28">
        <v>1600</v>
      </c>
      <c r="F20" s="41">
        <f t="shared" si="2"/>
        <v>49</v>
      </c>
      <c r="G20" s="41"/>
      <c r="H20" s="41">
        <v>49</v>
      </c>
      <c r="I20" s="41"/>
      <c r="J20" s="12" t="s">
        <v>38</v>
      </c>
      <c r="K20" s="40" t="s">
        <v>23</v>
      </c>
    </row>
    <row r="21" spans="1:13" ht="30" x14ac:dyDescent="0.25">
      <c r="A21" s="8">
        <v>13</v>
      </c>
      <c r="B21" s="1" t="s">
        <v>59</v>
      </c>
      <c r="C21" s="1" t="s">
        <v>60</v>
      </c>
      <c r="D21" s="39">
        <v>5</v>
      </c>
      <c r="E21" s="28">
        <f>2500*D21</f>
        <v>12500</v>
      </c>
      <c r="F21" s="41">
        <f t="shared" si="2"/>
        <v>890</v>
      </c>
      <c r="G21" s="41"/>
      <c r="H21" s="41">
        <v>890</v>
      </c>
      <c r="I21" s="41"/>
      <c r="J21" s="12" t="s">
        <v>38</v>
      </c>
      <c r="K21" s="40" t="s">
        <v>67</v>
      </c>
    </row>
    <row r="22" spans="1:13" ht="23.25" customHeight="1" x14ac:dyDescent="0.25">
      <c r="A22" s="10" t="s">
        <v>4</v>
      </c>
      <c r="B22" s="43" t="s">
        <v>61</v>
      </c>
      <c r="C22" s="19" t="s">
        <v>13</v>
      </c>
      <c r="D22" s="44">
        <f>SUM(D23:D24)</f>
        <v>15</v>
      </c>
      <c r="E22" s="26">
        <f>SUM(E23:E24)</f>
        <v>7780</v>
      </c>
      <c r="F22" s="45">
        <f>SUM(F23:F24)</f>
        <v>388.8</v>
      </c>
      <c r="G22" s="45"/>
      <c r="H22" s="45">
        <f>SUM(H23:H24)</f>
        <v>263.8</v>
      </c>
      <c r="I22" s="45">
        <f>SUM(I23:I24)</f>
        <v>125</v>
      </c>
      <c r="J22" s="29"/>
      <c r="K22" s="11"/>
      <c r="M22" s="14"/>
    </row>
    <row r="23" spans="1:13" ht="82.5" customHeight="1" x14ac:dyDescent="0.25">
      <c r="A23" s="8">
        <v>1</v>
      </c>
      <c r="B23" s="42" t="s">
        <v>62</v>
      </c>
      <c r="C23" s="1" t="s">
        <v>49</v>
      </c>
      <c r="D23" s="46">
        <v>10</v>
      </c>
      <c r="E23" s="6">
        <v>5280</v>
      </c>
      <c r="F23" s="50">
        <f>G23+H23+I23</f>
        <v>263.8</v>
      </c>
      <c r="G23" s="6"/>
      <c r="H23" s="50">
        <v>263.8</v>
      </c>
      <c r="I23" s="6"/>
      <c r="J23" s="51" t="s">
        <v>46</v>
      </c>
      <c r="K23" s="11" t="s">
        <v>72</v>
      </c>
    </row>
    <row r="24" spans="1:13" ht="45" x14ac:dyDescent="0.25">
      <c r="A24" s="8">
        <v>2</v>
      </c>
      <c r="B24" s="42" t="s">
        <v>41</v>
      </c>
      <c r="C24" s="1" t="s">
        <v>32</v>
      </c>
      <c r="D24" s="46">
        <v>5</v>
      </c>
      <c r="E24" s="6">
        <f>D24*500</f>
        <v>2500</v>
      </c>
      <c r="F24" s="6">
        <f>G24+H24+I24</f>
        <v>125</v>
      </c>
      <c r="G24" s="6"/>
      <c r="H24" s="6"/>
      <c r="I24" s="6">
        <f>E24*0.05</f>
        <v>125</v>
      </c>
      <c r="J24" s="12" t="s">
        <v>68</v>
      </c>
      <c r="K24" s="1" t="s">
        <v>12</v>
      </c>
    </row>
    <row r="25" spans="1:13" ht="60" customHeight="1" x14ac:dyDescent="0.25">
      <c r="A25" s="10" t="s">
        <v>3</v>
      </c>
      <c r="B25" s="11" t="s">
        <v>69</v>
      </c>
      <c r="C25" s="19"/>
      <c r="D25" s="25"/>
      <c r="E25" s="26">
        <v>2000</v>
      </c>
      <c r="F25" s="26"/>
      <c r="G25" s="26"/>
      <c r="H25" s="26"/>
      <c r="I25" s="20"/>
      <c r="J25" s="12" t="s">
        <v>15</v>
      </c>
      <c r="K25" s="11" t="s">
        <v>26</v>
      </c>
    </row>
    <row r="26" spans="1:13" x14ac:dyDescent="0.25">
      <c r="A26" s="56" t="s">
        <v>2</v>
      </c>
      <c r="B26" s="56"/>
      <c r="C26" s="47"/>
      <c r="D26" s="47"/>
      <c r="E26" s="48">
        <f>E6+E8+E22+E25</f>
        <v>153380</v>
      </c>
      <c r="F26" s="49">
        <f>F6+F8+F22+F25</f>
        <v>7681.3</v>
      </c>
      <c r="G26" s="49">
        <f>G6+G8+G22+G25</f>
        <v>678.5</v>
      </c>
      <c r="H26" s="49">
        <f>H6+H8+H22+H25</f>
        <v>5277.8</v>
      </c>
      <c r="I26" s="49">
        <f>I6+I8+I22+I25</f>
        <v>1725</v>
      </c>
      <c r="J26" s="48"/>
      <c r="K26" s="47"/>
    </row>
    <row r="27" spans="1:13" x14ac:dyDescent="0.25">
      <c r="A27" s="16"/>
      <c r="B27" s="17"/>
      <c r="C27" s="16"/>
      <c r="D27" s="16"/>
      <c r="E27" s="16"/>
      <c r="F27" s="18"/>
      <c r="G27" s="18"/>
      <c r="H27" s="18"/>
      <c r="I27" s="18"/>
      <c r="J27" s="16"/>
      <c r="K27" s="16"/>
    </row>
    <row r="28" spans="1:13" x14ac:dyDescent="0.25">
      <c r="B28" s="32" t="s">
        <v>43</v>
      </c>
      <c r="D28" s="22"/>
      <c r="E28" s="30">
        <f>F26</f>
        <v>7681.3</v>
      </c>
      <c r="F28" t="s">
        <v>27</v>
      </c>
    </row>
    <row r="29" spans="1:13" x14ac:dyDescent="0.25">
      <c r="B29" s="21" t="s">
        <v>45</v>
      </c>
      <c r="D29" s="22"/>
      <c r="E29" s="30">
        <f>G26</f>
        <v>678.5</v>
      </c>
      <c r="F29" t="s">
        <v>28</v>
      </c>
    </row>
    <row r="30" spans="1:13" x14ac:dyDescent="0.25">
      <c r="B30" s="21" t="s">
        <v>44</v>
      </c>
      <c r="D30" s="22"/>
      <c r="E30" s="30">
        <f>H26</f>
        <v>5277.8</v>
      </c>
      <c r="F30" t="s">
        <v>28</v>
      </c>
      <c r="G30" s="15"/>
    </row>
    <row r="31" spans="1:13" x14ac:dyDescent="0.25">
      <c r="B31" s="21" t="s">
        <v>29</v>
      </c>
      <c r="D31" s="22"/>
      <c r="E31" s="30">
        <f>I26</f>
        <v>1725</v>
      </c>
      <c r="F31" t="s">
        <v>28</v>
      </c>
      <c r="H31" s="33"/>
      <c r="K31" s="13"/>
    </row>
    <row r="32" spans="1:13" x14ac:dyDescent="0.25">
      <c r="M32" s="13"/>
    </row>
    <row r="33" spans="6:13" x14ac:dyDescent="0.25">
      <c r="F33" s="13"/>
    </row>
    <row r="34" spans="6:13" x14ac:dyDescent="0.25">
      <c r="M34" s="13"/>
    </row>
    <row r="39" spans="6:13" x14ac:dyDescent="0.25">
      <c r="L39" s="13"/>
    </row>
  </sheetData>
  <mergeCells count="11">
    <mergeCell ref="C1:I1"/>
    <mergeCell ref="A26:B26"/>
    <mergeCell ref="C4:C5"/>
    <mergeCell ref="A2:K2"/>
    <mergeCell ref="A4:A5"/>
    <mergeCell ref="B4:B5"/>
    <mergeCell ref="D4:D5"/>
    <mergeCell ref="E4:E5"/>
    <mergeCell ref="K4:K5"/>
    <mergeCell ref="F4:I4"/>
    <mergeCell ref="J4:J5"/>
  </mergeCells>
  <pageMargins left="0.5" right="0.5" top="0.5" bottom="0.5" header="0.3" footer="0.3"/>
  <pageSetup paperSize="9" orientation="landscape" verticalDpi="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5" sqref="G15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KH_2023</vt:lpstr>
      <vt:lpstr>Sheet1</vt:lpstr>
      <vt:lpstr>KH_2023!Print_Titles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TECHNOLOGY</dc:creator>
  <cp:lastModifiedBy>Admin</cp:lastModifiedBy>
  <cp:lastPrinted>2023-03-06T01:44:39Z</cp:lastPrinted>
  <dcterms:created xsi:type="dcterms:W3CDTF">2021-07-01T01:29:29Z</dcterms:created>
  <dcterms:modified xsi:type="dcterms:W3CDTF">2023-03-14T01:25:23Z</dcterms:modified>
</cp:coreProperties>
</file>